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udget Calculator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00FFF9F9"/>
        <bgColor rgb="00FFF9F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1" fillId="0" borderId="0" applyAlignment="1" pivotButton="0" quotePrefix="0" xfId="0">
      <alignment vertical="center"/>
    </xf>
    <xf numFmtId="0" fontId="0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56"/>
  <sheetViews>
    <sheetView workbookViewId="0">
      <selection activeCell="A1" sqref="A1"/>
    </sheetView>
  </sheetViews>
  <sheetFormatPr baseColWidth="8" defaultRowHeight="15"/>
  <cols>
    <col width="33" customWidth="1" min="1" max="1"/>
    <col width="29" customWidth="1" min="2" max="2"/>
    <col width="26" customWidth="1" min="3" max="3"/>
    <col width="60" customWidth="1" min="4" max="4"/>
    <col width="60" customWidth="1" min="5" max="5"/>
    <col width="20" customWidth="1" min="6" max="6"/>
    <col width="23" customWidth="1" min="7" max="7"/>
    <col width="28" customWidth="1" min="8" max="8"/>
  </cols>
  <sheetData>
    <row r="1">
      <c r="A1" s="1" t="inlineStr">
        <is>
          <t>Budget Planning Calculator</t>
        </is>
      </c>
      <c r="B1" s="1" t="inlineStr">
        <is>
          <t>Input Value</t>
        </is>
      </c>
      <c r="C1" s="1" t="inlineStr">
        <is>
          <t>Calculation</t>
        </is>
      </c>
      <c r="D1" s="1" t="inlineStr">
        <is>
          <t>Result</t>
        </is>
      </c>
      <c r="E1" s="1" t="inlineStr">
        <is>
          <t>Notes</t>
        </is>
      </c>
      <c r="F1" s="1" t="inlineStr">
        <is>
          <t>Validation</t>
        </is>
      </c>
      <c r="G1" s="1" t="inlineStr">
        <is>
          <t>Status</t>
        </is>
      </c>
      <c r="H1" s="1" t="inlineStr">
        <is>
          <t>Action Required</t>
        </is>
      </c>
    </row>
    <row r="2">
      <c r="A2" s="2" t="inlineStr">
        <is>
          <t>ORGANIZATION PROFILE</t>
        </is>
      </c>
      <c r="B2" s="2" t="n"/>
      <c r="C2" s="2" t="n"/>
      <c r="D2" s="2" t="n"/>
      <c r="E2" s="2" t="n"/>
      <c r="F2" s="2" t="n"/>
      <c r="G2" s="2" t="n"/>
      <c r="H2" s="2" t="n"/>
    </row>
    <row r="3">
      <c r="A3" t="inlineStr">
        <is>
          <t>Annual Revenue (€)</t>
        </is>
      </c>
      <c r="B3" t="inlineStr">
        <is>
          <t>[Enter Amount]</t>
        </is>
      </c>
      <c r="C3" t="inlineStr">
        <is>
          <t>Revenue-based multiplier</t>
        </is>
      </c>
      <c r="D3">
        <f>IF(B2&lt;10000000,1.5,IF(B2&lt;50000000,1.2,IF(B2&lt;500000000,1,0.8)))</f>
        <v/>
      </c>
      <c r="E3" t="inlineStr">
        <is>
          <t>Higher revenue = economies of scale</t>
        </is>
      </c>
      <c r="F3" t="inlineStr">
        <is>
          <t>Must be &gt; 0</t>
        </is>
      </c>
      <c r="G3" t="inlineStr">
        <is>
          <t>Required</t>
        </is>
      </c>
      <c r="H3" t="inlineStr">
        <is>
          <t>Enter your annual revenue</t>
        </is>
      </c>
    </row>
    <row r="4">
      <c r="A4" s="2" t="inlineStr">
        <is>
          <t>Employee Count</t>
        </is>
      </c>
      <c r="B4" s="2" t="inlineStr">
        <is>
          <t>[Enter Number]</t>
        </is>
      </c>
      <c r="C4" s="2" t="inlineStr">
        <is>
          <t>Size-based multiplier</t>
        </is>
      </c>
      <c r="D4" s="2">
        <f>IF(B3&lt;=50,2,IF(B3&lt;=250,1.5,IF(B3&lt;=1000,1,0.7)))</f>
        <v/>
      </c>
      <c r="E4" s="2" t="inlineStr">
        <is>
          <t>Smaller orgs need more external help</t>
        </is>
      </c>
      <c r="F4" s="2" t="inlineStr">
        <is>
          <t>Must be &gt; 0</t>
        </is>
      </c>
      <c r="G4" s="2" t="inlineStr">
        <is>
          <t>Required</t>
        </is>
      </c>
      <c r="H4" s="2" t="inlineStr">
        <is>
          <t>Enter total employees</t>
        </is>
      </c>
    </row>
    <row r="5">
      <c r="A5" t="inlineStr">
        <is>
          <t>AI System Count</t>
        </is>
      </c>
      <c r="B5" t="inlineStr">
        <is>
          <t>[Enter Number]</t>
        </is>
      </c>
      <c r="C5" t="inlineStr">
        <is>
          <t>Per-system cost</t>
        </is>
      </c>
      <c r="D5">
        <f>B4*29277</f>
        <v/>
      </c>
      <c r="E5" t="inlineStr">
        <is>
          <t>€29,277 per high-risk system (EU)</t>
        </is>
      </c>
      <c r="F5" t="inlineStr">
        <is>
          <t>Must be &gt;= 0</t>
        </is>
      </c>
      <c r="G5" t="inlineStr">
        <is>
          <t>Required</t>
        </is>
      </c>
      <c r="H5" t="inlineStr">
        <is>
          <t>Count high-risk AI systems</t>
        </is>
      </c>
    </row>
    <row r="6">
      <c r="A6" s="2" t="inlineStr">
        <is>
          <t>Geographic Scope</t>
        </is>
      </c>
      <c r="B6" s="2" t="inlineStr">
        <is>
          <t>[Select: EU/US/APAC/Global]</t>
        </is>
      </c>
      <c r="C6" s="2" t="inlineStr">
        <is>
          <t>Jurisdiction multiplier</t>
        </is>
      </c>
      <c r="D6" s="2">
        <f>IF(B5="EU",1,IF(B5="US",0.7,IF(B5="APAC",0.4,IF(B5="Global",1.8,1))))</f>
        <v/>
      </c>
      <c r="E6" s="2" t="inlineStr">
        <is>
          <t>Multi-jurisdiction increases complexity</t>
        </is>
      </c>
      <c r="F6" s="2" t="inlineStr">
        <is>
          <t>Must select option</t>
        </is>
      </c>
      <c r="G6" s="2" t="inlineStr">
        <is>
          <t>Required</t>
        </is>
      </c>
      <c r="H6" s="2" t="inlineStr">
        <is>
          <t>Select primary markets</t>
        </is>
      </c>
    </row>
    <row r="7">
      <c r="A7" t="inlineStr">
        <is>
          <t>Risk Tolerance</t>
        </is>
      </c>
      <c r="B7" t="inlineStr">
        <is>
          <t>[Select: Low/Medium/High]</t>
        </is>
      </c>
      <c r="C7" t="inlineStr">
        <is>
          <t>Risk-based multiplier</t>
        </is>
      </c>
      <c r="D7">
        <f>IF(B6="Low",1.5,IF(B6="Medium",1,0.8))</f>
        <v/>
      </c>
      <c r="E7" t="inlineStr">
        <is>
          <t>Lower tolerance = higher investment</t>
        </is>
      </c>
      <c r="F7" t="inlineStr">
        <is>
          <t>Must select option</t>
        </is>
      </c>
      <c r="G7" t="inlineStr">
        <is>
          <t>Required</t>
        </is>
      </c>
      <c r="H7" t="inlineStr">
        <is>
          <t>Select risk approach</t>
        </is>
      </c>
    </row>
    <row r="8">
      <c r="A8" s="2" t="n"/>
      <c r="B8" s="2" t="n"/>
      <c r="C8" s="2" t="n"/>
      <c r="D8" s="2" t="n"/>
      <c r="E8" s="2" t="n"/>
      <c r="F8" s="2" t="n"/>
      <c r="G8" s="2" t="n"/>
      <c r="H8" s="2" t="n"/>
    </row>
    <row r="9">
      <c r="A9" t="inlineStr">
        <is>
          <t>BASE COST CALCULATIONS</t>
        </is>
      </c>
    </row>
    <row r="10">
      <c r="A10" s="2" t="inlineStr">
        <is>
          <t>Base Compliance Cost (€)</t>
        </is>
      </c>
      <c r="B10" s="2" t="inlineStr">
        <is>
          <t>400000</t>
        </is>
      </c>
      <c r="C10" s="2" t="inlineStr">
        <is>
          <t>Starting point</t>
        </is>
      </c>
      <c r="D10" s="2" t="inlineStr">
        <is>
          <t>400000</t>
        </is>
      </c>
      <c r="E10" s="2" t="inlineStr">
        <is>
          <t>EU AI Act baseline for medium org</t>
        </is>
      </c>
      <c r="F10" s="2" t="inlineStr">
        <is>
          <t>Fixed</t>
        </is>
      </c>
      <c r="G10" s="2" t="inlineStr">
        <is>
          <t>Calculated</t>
        </is>
      </c>
      <c r="H10" s="2" t="inlineStr">
        <is>
          <t>Baseline established</t>
        </is>
      </c>
    </row>
    <row r="11">
      <c r="A11" t="inlineStr">
        <is>
          <t>Revenue Adjustment</t>
        </is>
      </c>
      <c r="B11">
        <f>D2</f>
        <v/>
      </c>
      <c r="C11" t="inlineStr">
        <is>
          <t>Revenue multiplier</t>
        </is>
      </c>
      <c r="D11">
        <f>B9*D2</f>
        <v/>
      </c>
      <c r="E11" t="inlineStr">
        <is>
          <t>Adjusted for organization size</t>
        </is>
      </c>
      <c r="F11" t="inlineStr">
        <is>
          <t>Auto-calculated</t>
        </is>
      </c>
      <c r="G11" t="inlineStr">
        <is>
          <t>Calculated</t>
        </is>
      </c>
      <c r="H11" t="inlineStr">
        <is>
          <t>Applied automatically</t>
        </is>
      </c>
    </row>
    <row r="12">
      <c r="A12" s="2" t="inlineStr">
        <is>
          <t>Size Adjustment</t>
        </is>
      </c>
      <c r="B12" s="2">
        <f>D3</f>
        <v/>
      </c>
      <c r="C12" s="2" t="inlineStr">
        <is>
          <t>Employee multiplier</t>
        </is>
      </c>
      <c r="D12" s="2">
        <f>D10*D3</f>
        <v/>
      </c>
      <c r="E12" s="2" t="inlineStr">
        <is>
          <t>Resource availability factor</t>
        </is>
      </c>
      <c r="F12" s="2" t="inlineStr">
        <is>
          <t>Auto-calculated</t>
        </is>
      </c>
      <c r="G12" s="2" t="inlineStr">
        <is>
          <t>Calculated</t>
        </is>
      </c>
      <c r="H12" s="2" t="inlineStr">
        <is>
          <t>Applied automatically</t>
        </is>
      </c>
    </row>
    <row r="13">
      <c r="A13" t="inlineStr">
        <is>
          <t>System-Specific Costs</t>
        </is>
      </c>
      <c r="B13">
        <f>D4</f>
        <v/>
      </c>
      <c r="C13" t="inlineStr">
        <is>
          <t>Per-system costs</t>
        </is>
      </c>
      <c r="D13">
        <f>D4</f>
        <v/>
      </c>
      <c r="E13" t="inlineStr">
        <is>
          <t>High-risk system compliance</t>
        </is>
      </c>
      <c r="F13" t="inlineStr">
        <is>
          <t>Auto-calculated</t>
        </is>
      </c>
      <c r="G13" t="inlineStr">
        <is>
          <t>Calculated</t>
        </is>
      </c>
      <c r="H13" t="inlineStr">
        <is>
          <t>Based on system count</t>
        </is>
      </c>
    </row>
    <row r="14">
      <c r="A14" s="2" t="inlineStr">
        <is>
          <t>Geographic Adjustment</t>
        </is>
      </c>
      <c r="B14" s="2">
        <f>D5</f>
        <v/>
      </c>
      <c r="C14" s="2" t="inlineStr">
        <is>
          <t>Jurisdiction multiplier</t>
        </is>
      </c>
      <c r="D14" s="2">
        <f>D11*D5</f>
        <v/>
      </c>
      <c r="E14" s="2" t="inlineStr">
        <is>
          <t>Multi-market complexity</t>
        </is>
      </c>
      <c r="F14" s="2" t="inlineStr">
        <is>
          <t>Auto-calculated</t>
        </is>
      </c>
      <c r="G14" s="2" t="inlineStr">
        <is>
          <t>Calculated</t>
        </is>
      </c>
      <c r="H14" s="2" t="inlineStr">
        <is>
          <t>Applied automatically</t>
        </is>
      </c>
    </row>
    <row r="15">
      <c r="A15" t="inlineStr">
        <is>
          <t>Risk Adjustment</t>
        </is>
      </c>
      <c r="B15">
        <f>D6</f>
        <v/>
      </c>
      <c r="C15" t="inlineStr">
        <is>
          <t>Risk multiplier</t>
        </is>
      </c>
      <c r="D15">
        <f>D13*D6</f>
        <v/>
      </c>
      <c r="E15" t="inlineStr">
        <is>
          <t>Risk tolerance factor</t>
        </is>
      </c>
      <c r="F15" t="inlineStr">
        <is>
          <t>Auto-calculated</t>
        </is>
      </c>
      <c r="G15" t="inlineStr">
        <is>
          <t>Calculated</t>
        </is>
      </c>
      <c r="H15" t="inlineStr">
        <is>
          <t>Applied automatically</t>
        </is>
      </c>
    </row>
    <row r="16">
      <c r="A16" s="2" t="n"/>
      <c r="B16" s="2" t="n"/>
      <c r="C16" s="2" t="n"/>
      <c r="D16" s="2" t="n"/>
      <c r="E16" s="2" t="n"/>
      <c r="F16" s="2" t="n"/>
      <c r="G16" s="2" t="n"/>
      <c r="H16" s="2" t="n"/>
    </row>
    <row r="17">
      <c r="A17" t="inlineStr">
        <is>
          <t>TOTAL ESTIMATED COST</t>
        </is>
      </c>
    </row>
    <row r="18">
      <c r="A18" s="2" t="inlineStr">
        <is>
          <t>Implementation Cost (€)</t>
        </is>
      </c>
      <c r="B18" s="2">
        <f>D14+D12</f>
        <v/>
      </c>
      <c r="C18" s="2" t="inlineStr">
        <is>
          <t>One-time setup</t>
        </is>
      </c>
      <c r="D18" s="2">
        <f>D14+D12</f>
        <v/>
      </c>
      <c r="E18" s="2" t="inlineStr">
        <is>
          <t>Total upfront investment</t>
        </is>
      </c>
      <c r="F18" s="2" t="inlineStr">
        <is>
          <t>Auto-calculated</t>
        </is>
      </c>
      <c r="G18" s="2" t="inlineStr">
        <is>
          <t>Final</t>
        </is>
      </c>
      <c r="H18" s="2" t="inlineStr">
        <is>
          <t>Budget for implementation</t>
        </is>
      </c>
    </row>
    <row r="19">
      <c r="A19" t="inlineStr">
        <is>
          <t>Annual Maintenance (€)</t>
        </is>
      </c>
      <c r="B19">
        <f>D17*0.25</f>
        <v/>
      </c>
      <c r="C19" t="inlineStr">
        <is>
          <t>Ongoing costs</t>
        </is>
      </c>
      <c r="D19">
        <f>D17*0.25</f>
        <v/>
      </c>
      <c r="E19" t="inlineStr">
        <is>
          <t>25% of implementation cost</t>
        </is>
      </c>
      <c r="F19" t="inlineStr">
        <is>
          <t>Auto-calculated</t>
        </is>
      </c>
      <c r="G19" t="inlineStr">
        <is>
          <t>Final</t>
        </is>
      </c>
      <c r="H19" t="inlineStr">
        <is>
          <t>Budget for annual costs</t>
        </is>
      </c>
    </row>
    <row r="20">
      <c r="A20" s="2" t="inlineStr">
        <is>
          <t>3-Year Total Cost (€)</t>
        </is>
      </c>
      <c r="B20" s="2">
        <f>D17+(D18*3)</f>
        <v/>
      </c>
      <c r="C20" s="2" t="inlineStr">
        <is>
          <t>Total 3-year investment</t>
        </is>
      </c>
      <c r="D20" s="2">
        <f>D17+(D18*3)</f>
        <v/>
      </c>
      <c r="E20" s="2" t="inlineStr">
        <is>
          <t>Complete cost over 3 years</t>
        </is>
      </c>
      <c r="F20" s="2" t="inlineStr">
        <is>
          <t>Auto-calculated</t>
        </is>
      </c>
      <c r="G20" s="2" t="inlineStr">
        <is>
          <t>Final</t>
        </is>
      </c>
      <c r="H20" s="2" t="inlineStr">
        <is>
          <t>Total investment planning</t>
        </is>
      </c>
    </row>
    <row r="21"/>
    <row r="22">
      <c r="A22" s="2" t="inlineStr">
        <is>
          <t>COST BREAKDOWN BY CATEGORY</t>
        </is>
      </c>
      <c r="B22" s="2" t="n"/>
      <c r="C22" s="2" t="n"/>
      <c r="D22" s="2" t="n"/>
      <c r="E22" s="2" t="n"/>
      <c r="F22" s="2" t="n"/>
      <c r="G22" s="2" t="n"/>
      <c r="H22" s="2" t="n"/>
    </row>
    <row r="23">
      <c r="A23" t="inlineStr">
        <is>
          <t>Legal &amp; Consulting</t>
        </is>
      </c>
      <c r="B23">
        <f>D17*0.3</f>
        <v/>
      </c>
      <c r="C23" t="inlineStr">
        <is>
          <t>30% of total</t>
        </is>
      </c>
      <c r="D23">
        <f>D17*0.3</f>
        <v/>
      </c>
      <c r="E23" t="inlineStr">
        <is>
          <t>External expertise</t>
        </is>
      </c>
      <c r="F23" t="inlineStr">
        <is>
          <t>Auto-calculated</t>
        </is>
      </c>
      <c r="G23" t="inlineStr">
        <is>
          <t>Breakdown</t>
        </is>
      </c>
      <c r="H23" t="inlineStr">
        <is>
          <t>Legal support budget</t>
        </is>
      </c>
    </row>
    <row r="24">
      <c r="A24" s="2" t="inlineStr">
        <is>
          <t>Technology Development</t>
        </is>
      </c>
      <c r="B24" s="2">
        <f>D17*0.35</f>
        <v/>
      </c>
      <c r="C24" s="2" t="inlineStr">
        <is>
          <t>35% of total</t>
        </is>
      </c>
      <c r="D24" s="2">
        <f>D17*0.35</f>
        <v/>
      </c>
      <c r="E24" s="2" t="inlineStr">
        <is>
          <t>System implementation</t>
        </is>
      </c>
      <c r="F24" s="2" t="inlineStr">
        <is>
          <t>Auto-calculated</t>
        </is>
      </c>
      <c r="G24" s="2" t="inlineStr">
        <is>
          <t>Breakdown</t>
        </is>
      </c>
      <c r="H24" s="2" t="inlineStr">
        <is>
          <t>Tech development budget</t>
        </is>
      </c>
    </row>
    <row r="25">
      <c r="A25" t="inlineStr">
        <is>
          <t>Documentation &amp; QMS</t>
        </is>
      </c>
      <c r="B25">
        <f>D17*0.2</f>
        <v/>
      </c>
      <c r="C25" t="inlineStr">
        <is>
          <t>20% of total</t>
        </is>
      </c>
      <c r="D25">
        <f>D17*0.2</f>
        <v/>
      </c>
      <c r="E25" t="inlineStr">
        <is>
          <t>Quality management</t>
        </is>
      </c>
      <c r="F25" t="inlineStr">
        <is>
          <t>Auto-calculated</t>
        </is>
      </c>
      <c r="G25" t="inlineStr">
        <is>
          <t>Breakdown</t>
        </is>
      </c>
      <c r="H25" t="inlineStr">
        <is>
          <t>Documentation budget</t>
        </is>
      </c>
    </row>
    <row r="26">
      <c r="A26" s="2" t="inlineStr">
        <is>
          <t>Training &amp; Change Mgmt</t>
        </is>
      </c>
      <c r="B26" s="2">
        <f>D17*0.1</f>
        <v/>
      </c>
      <c r="C26" s="2" t="inlineStr">
        <is>
          <t>10% of total</t>
        </is>
      </c>
      <c r="D26" s="2">
        <f>D17*0.1</f>
        <v/>
      </c>
      <c r="E26" s="2" t="inlineStr">
        <is>
          <t>Organizational change</t>
        </is>
      </c>
      <c r="F26" s="2" t="inlineStr">
        <is>
          <t>Auto-calculated</t>
        </is>
      </c>
      <c r="G26" s="2" t="inlineStr">
        <is>
          <t>Breakdown</t>
        </is>
      </c>
      <c r="H26" s="2" t="inlineStr">
        <is>
          <t>Training budget</t>
        </is>
      </c>
    </row>
    <row r="27"/>
    <row r="28">
      <c r="A28" s="2" t="inlineStr">
        <is>
          <t>MONITORING FRAMEWORK &amp; KPIs</t>
        </is>
      </c>
      <c r="B28" s="2" t="inlineStr"/>
      <c r="C28" s="2" t="inlineStr"/>
      <c r="D28" s="2" t="inlineStr"/>
      <c r="E28" s="2" t="inlineStr"/>
      <c r="F28" s="2" t="inlineStr"/>
      <c r="G28" s="2" t="inlineStr"/>
      <c r="H28" s="2" t="inlineStr"/>
    </row>
    <row r="29"/>
    <row r="30">
      <c r="A30" s="2" t="inlineStr">
        <is>
          <t>KPI Category</t>
        </is>
      </c>
      <c r="B30" s="2" t="inlineStr">
        <is>
          <t>Metric</t>
        </is>
      </c>
      <c r="C30" s="2" t="inlineStr">
        <is>
          <t>Target</t>
        </is>
      </c>
      <c r="D30" s="2" t="inlineStr">
        <is>
          <t>Current</t>
        </is>
      </c>
      <c r="E30" s="2" t="inlineStr">
        <is>
          <t>Status</t>
        </is>
      </c>
      <c r="F30" s="2" t="inlineStr">
        <is>
          <t>Trend</t>
        </is>
      </c>
      <c r="G30" s="2" t="inlineStr">
        <is>
          <t>Action</t>
        </is>
      </c>
      <c r="H30" s="2" t="inlineStr">
        <is>
          <t>Owner</t>
        </is>
      </c>
    </row>
    <row r="31">
      <c r="A31" t="inlineStr">
        <is>
          <t>Budget Performance</t>
        </is>
      </c>
      <c r="B31" t="inlineStr">
        <is>
          <t>Actual vs Planned Cost</t>
        </is>
      </c>
      <c r="C31" t="inlineStr">
        <is>
          <t>±10%</t>
        </is>
      </c>
      <c r="D31" t="inlineStr">
        <is>
          <t>[Track Actual]</t>
        </is>
      </c>
      <c r="E31">
        <f>IF(ABS(D31-C31)/C31&lt;=0.1,"On Track","At Risk")</f>
        <v/>
      </c>
      <c r="F31" t="inlineStr">
        <is>
          <t>[Monthly]</t>
        </is>
      </c>
      <c r="G31" t="inlineStr">
        <is>
          <t>Monitor spending</t>
        </is>
      </c>
      <c r="H31" t="inlineStr">
        <is>
          <t>Finance Team</t>
        </is>
      </c>
    </row>
    <row r="32">
      <c r="A32" s="2" t="inlineStr">
        <is>
          <t>Timeline Performance</t>
        </is>
      </c>
      <c r="B32" s="2" t="inlineStr">
        <is>
          <t>Milestones On Time</t>
        </is>
      </c>
      <c r="C32" s="2" t="inlineStr">
        <is>
          <t>90%</t>
        </is>
      </c>
      <c r="D32" s="2" t="inlineStr">
        <is>
          <t>[Track %]</t>
        </is>
      </c>
      <c r="E32" s="2">
        <f>IF(D32&gt;=0.9,"Green",IF(D32&gt;=0.7,"Yellow","Red"))</f>
        <v/>
      </c>
      <c r="F32" s="2" t="inlineStr">
        <is>
          <t>[Weekly]</t>
        </is>
      </c>
      <c r="G32" s="2" t="inlineStr">
        <is>
          <t>Accelerate if needed</t>
        </is>
      </c>
      <c r="H32" s="2" t="inlineStr">
        <is>
          <t>Project Manager</t>
        </is>
      </c>
    </row>
    <row r="33">
      <c r="A33" t="inlineStr">
        <is>
          <t>Compliance Readiness</t>
        </is>
      </c>
      <c r="B33" t="inlineStr">
        <is>
          <t>Requirements Completed</t>
        </is>
      </c>
      <c r="C33" t="inlineStr">
        <is>
          <t>100%</t>
        </is>
      </c>
      <c r="D33" t="inlineStr">
        <is>
          <t>[Track %]</t>
        </is>
      </c>
      <c r="E33">
        <f>IF(D33=1,"Compliant",IF(D33&gt;=0.8,"Nearly Ready","At Risk"))</f>
        <v/>
      </c>
      <c r="F33" t="inlineStr">
        <is>
          <t>[Bi-weekly]</t>
        </is>
      </c>
      <c r="G33" t="inlineStr">
        <is>
          <t>Focus on gaps</t>
        </is>
      </c>
      <c r="H33" t="inlineStr">
        <is>
          <t>Compliance Officer</t>
        </is>
      </c>
    </row>
    <row r="34">
      <c r="A34" s="2" t="inlineStr">
        <is>
          <t>Risk Management</t>
        </is>
      </c>
      <c r="B34" s="2" t="inlineStr">
        <is>
          <t>High Risks Mitigated</t>
        </is>
      </c>
      <c r="C34" s="2" t="inlineStr">
        <is>
          <t>95%</t>
        </is>
      </c>
      <c r="D34" s="2" t="inlineStr">
        <is>
          <t>[Track %]</t>
        </is>
      </c>
      <c r="E34" s="2">
        <f>IF(D34&gt;=0.95,"Low Risk",IF(D34&gt;=0.8,"Medium Risk","High Risk"))</f>
        <v/>
      </c>
      <c r="F34" s="2" t="inlineStr">
        <is>
          <t>[Monthly]</t>
        </is>
      </c>
      <c r="G34" s="2" t="inlineStr">
        <is>
          <t>Risk mitigation</t>
        </is>
      </c>
      <c r="H34" s="2" t="inlineStr">
        <is>
          <t>Risk Manager</t>
        </is>
      </c>
    </row>
    <row r="35">
      <c r="A35" t="inlineStr">
        <is>
          <t>Vendor Performance</t>
        </is>
      </c>
      <c r="B35" t="inlineStr">
        <is>
          <t>Vendor SLA Compliance</t>
        </is>
      </c>
      <c r="C35" t="inlineStr">
        <is>
          <t>98%</t>
        </is>
      </c>
      <c r="D35" t="inlineStr">
        <is>
          <t>[Track %]</t>
        </is>
      </c>
      <c r="E35">
        <f>IF(D35&gt;=0.98,"Excellent",IF(D35&gt;=0.9,"Good","Poor"))</f>
        <v/>
      </c>
      <c r="F35" t="inlineStr">
        <is>
          <t>[Monthly]</t>
        </is>
      </c>
      <c r="G35" t="inlineStr">
        <is>
          <t>Vendor management</t>
        </is>
      </c>
      <c r="H35" t="inlineStr">
        <is>
          <t>Procurement</t>
        </is>
      </c>
    </row>
    <row r="36">
      <c r="A36" s="2" t="inlineStr">
        <is>
          <t>Training Effectiveness</t>
        </is>
      </c>
      <c r="B36" s="2" t="inlineStr">
        <is>
          <t>Staff Trained &amp; Certified</t>
        </is>
      </c>
      <c r="C36" s="2" t="inlineStr">
        <is>
          <t>100%</t>
        </is>
      </c>
      <c r="D36" s="2" t="inlineStr">
        <is>
          <t>[Track %]</t>
        </is>
      </c>
      <c r="E36" s="2">
        <f>IF(D36=1,"Complete",IF(D36&gt;=0.8,"In Progress","Behind"))</f>
        <v/>
      </c>
      <c r="F36" s="2" t="inlineStr">
        <is>
          <t>[Monthly]</t>
        </is>
      </c>
      <c r="G36" s="2" t="inlineStr">
        <is>
          <t>Training acceleration</t>
        </is>
      </c>
      <c r="H36" s="2" t="inlineStr">
        <is>
          <t>HR Team</t>
        </is>
      </c>
    </row>
    <row r="37"/>
    <row r="38">
      <c r="A38" s="2" t="inlineStr">
        <is>
          <t>COST OPTIMIZATION OPPORTUNITIES</t>
        </is>
      </c>
      <c r="B38" s="2" t="inlineStr"/>
      <c r="C38" s="2" t="inlineStr"/>
      <c r="D38" s="2" t="inlineStr"/>
      <c r="E38" s="2" t="inlineStr"/>
      <c r="F38" s="2" t="inlineStr"/>
      <c r="G38" s="2" t="inlineStr"/>
      <c r="H38" s="2" t="inlineStr"/>
    </row>
    <row r="39"/>
    <row r="40">
      <c r="A40" s="2" t="inlineStr">
        <is>
          <t>Optimization Area</t>
        </is>
      </c>
      <c r="B40" s="2" t="inlineStr">
        <is>
          <t>Current Cost</t>
        </is>
      </c>
      <c r="C40" s="2" t="inlineStr">
        <is>
          <t>Optimized Cost</t>
        </is>
      </c>
      <c r="D40" s="2" t="inlineStr">
        <is>
          <t>Savings</t>
        </is>
      </c>
      <c r="E40" s="2" t="inlineStr">
        <is>
          <t>Effort</t>
        </is>
      </c>
      <c r="F40" s="2" t="inlineStr">
        <is>
          <t>Risk</t>
        </is>
      </c>
      <c r="G40" s="2" t="inlineStr">
        <is>
          <t>Timeline</t>
        </is>
      </c>
      <c r="H40" s="2" t="inlineStr">
        <is>
          <t>Recommendation</t>
        </is>
      </c>
    </row>
    <row r="41">
      <c r="A41" t="inlineStr">
        <is>
          <t>Legal Consulting</t>
        </is>
      </c>
      <c r="B41">
        <f>D22</f>
        <v/>
      </c>
      <c r="C41">
        <f>D22*0.8</f>
        <v/>
      </c>
      <c r="D41">
        <f>D22*0.2</f>
        <v/>
      </c>
      <c r="E41" t="inlineStr">
        <is>
          <t>Medium</t>
        </is>
      </c>
      <c r="F41" t="inlineStr">
        <is>
          <t>Low</t>
        </is>
      </c>
      <c r="G41" t="inlineStr">
        <is>
          <t>3-6 months</t>
        </is>
      </c>
      <c r="H41" t="inlineStr">
        <is>
          <t>In-house legal capability</t>
        </is>
      </c>
    </row>
    <row r="42">
      <c r="A42" s="2" t="inlineStr">
        <is>
          <t>Technology Platform</t>
        </is>
      </c>
      <c r="B42" s="2">
        <f>D23</f>
        <v/>
      </c>
      <c r="C42" s="2">
        <f>D23*0.7</f>
        <v/>
      </c>
      <c r="D42" s="2">
        <f>D23*0.3</f>
        <v/>
      </c>
      <c r="E42" s="2" t="inlineStr">
        <is>
          <t>High</t>
        </is>
      </c>
      <c r="F42" s="2" t="inlineStr">
        <is>
          <t>Medium</t>
        </is>
      </c>
      <c r="G42" s="2" t="inlineStr">
        <is>
          <t>6-12 months</t>
        </is>
      </c>
      <c r="H42" s="2" t="inlineStr">
        <is>
          <t>SaaS compliance platform</t>
        </is>
      </c>
    </row>
    <row r="43">
      <c r="A43" t="inlineStr">
        <is>
          <t>Documentation</t>
        </is>
      </c>
      <c r="B43">
        <f>D24</f>
        <v/>
      </c>
      <c r="C43">
        <f>D24*0.6</f>
        <v/>
      </c>
      <c r="D43">
        <f>D24*0.4</f>
        <v/>
      </c>
      <c r="E43" t="inlineStr">
        <is>
          <t>Medium</t>
        </is>
      </c>
      <c r="F43" t="inlineStr">
        <is>
          <t>Low</t>
        </is>
      </c>
      <c r="G43" t="inlineStr">
        <is>
          <t>3-6 months</t>
        </is>
      </c>
      <c r="H43" t="inlineStr">
        <is>
          <t>Template automation</t>
        </is>
      </c>
    </row>
    <row r="44">
      <c r="A44" s="2" t="inlineStr">
        <is>
          <t>Training Delivery</t>
        </is>
      </c>
      <c r="B44" s="2">
        <f>D25</f>
        <v/>
      </c>
      <c r="C44" s="2">
        <f>D25*0.5</f>
        <v/>
      </c>
      <c r="D44" s="2">
        <f>D25*0.5</f>
        <v/>
      </c>
      <c r="E44" s="2" t="inlineStr">
        <is>
          <t>Low</t>
        </is>
      </c>
      <c r="F44" s="2" t="inlineStr">
        <is>
          <t>Low</t>
        </is>
      </c>
      <c r="G44" s="2" t="inlineStr">
        <is>
          <t>1-3 months</t>
        </is>
      </c>
      <c r="H44" s="2" t="inlineStr">
        <is>
          <t>Online training platform</t>
        </is>
      </c>
    </row>
    <row r="45">
      <c r="A45" t="inlineStr">
        <is>
          <t>Audit Preparation</t>
        </is>
      </c>
      <c r="B45">
        <f>D26</f>
        <v/>
      </c>
      <c r="C45">
        <f>D26*0.9</f>
        <v/>
      </c>
      <c r="D45">
        <f>D26*0.1</f>
        <v/>
      </c>
      <c r="E45" t="inlineStr">
        <is>
          <t>Low</t>
        </is>
      </c>
      <c r="F45" t="inlineStr">
        <is>
          <t>Medium</t>
        </is>
      </c>
      <c r="G45" t="inlineStr">
        <is>
          <t>6-12 months</t>
        </is>
      </c>
      <c r="H45" t="inlineStr">
        <is>
          <t>Continuous readiness</t>
        </is>
      </c>
    </row>
    <row r="46">
      <c r="A46" s="2" t="inlineStr">
        <is>
          <t>TOTAL SAVINGS</t>
        </is>
      </c>
      <c r="B46" s="2">
        <f>SUM(B41:B45)</f>
        <v/>
      </c>
      <c r="C46" s="2">
        <f>SUM(C41:C45)</f>
        <v/>
      </c>
      <c r="D46" s="2">
        <f>SUM(D41:D45)</f>
        <v/>
      </c>
      <c r="E46" s="2" t="inlineStr"/>
      <c r="F46" s="2" t="inlineStr"/>
      <c r="G46" s="2" t="inlineStr"/>
      <c r="H46" s="2" t="inlineStr">
        <is>
          <t>Potential 20-30% reduction</t>
        </is>
      </c>
    </row>
    <row r="47"/>
    <row r="48">
      <c r="A48" s="2" t="inlineStr">
        <is>
          <t>SCENARIO PLANNING</t>
        </is>
      </c>
      <c r="B48" s="2" t="inlineStr"/>
      <c r="C48" s="2" t="inlineStr"/>
      <c r="D48" s="2" t="inlineStr"/>
      <c r="E48" s="2" t="inlineStr"/>
      <c r="F48" s="2" t="inlineStr"/>
      <c r="G48" s="2" t="inlineStr"/>
      <c r="H48" s="2" t="inlineStr"/>
    </row>
    <row r="49"/>
    <row r="50">
      <c r="A50" s="2" t="inlineStr">
        <is>
          <t>Scenario</t>
        </is>
      </c>
      <c r="B50" s="2" t="inlineStr">
        <is>
          <t>Probability</t>
        </is>
      </c>
      <c r="C50" s="2" t="inlineStr">
        <is>
          <t>Cost Impact</t>
        </is>
      </c>
      <c r="D50" s="2" t="inlineStr">
        <is>
          <t>Timeline Impact</t>
        </is>
      </c>
      <c r="E50" s="2" t="inlineStr">
        <is>
          <t>Risk Level</t>
        </is>
      </c>
      <c r="F50" s="2" t="inlineStr">
        <is>
          <t>Mitigation Cost</t>
        </is>
      </c>
      <c r="G50" s="2" t="inlineStr">
        <is>
          <t>Total Cost</t>
        </is>
      </c>
      <c r="H50" s="2" t="inlineStr">
        <is>
          <t>Recommendation</t>
        </is>
      </c>
    </row>
    <row r="51">
      <c r="A51" t="inlineStr">
        <is>
          <t>Regulatory Delay</t>
        </is>
      </c>
      <c r="B51" t="inlineStr">
        <is>
          <t>30%</t>
        </is>
      </c>
      <c r="C51" t="inlineStr">
        <is>
          <t>+€50,000</t>
        </is>
      </c>
      <c r="D51" t="inlineStr">
        <is>
          <t>+3 months</t>
        </is>
      </c>
      <c r="E51" t="inlineStr">
        <is>
          <t>Medium</t>
        </is>
      </c>
      <c r="F51" t="inlineStr">
        <is>
          <t>€25,000</t>
        </is>
      </c>
      <c r="G51">
        <f>D17+C51+F51</f>
        <v/>
      </c>
      <c r="H51" t="inlineStr">
        <is>
          <t>Build buffer time</t>
        </is>
      </c>
    </row>
    <row r="52">
      <c r="A52" s="2" t="inlineStr">
        <is>
          <t>Vendor Issues</t>
        </is>
      </c>
      <c r="B52" s="2" t="inlineStr">
        <is>
          <t>20%</t>
        </is>
      </c>
      <c r="C52" s="2" t="inlineStr">
        <is>
          <t>+€100,000</t>
        </is>
      </c>
      <c r="D52" s="2" t="inlineStr">
        <is>
          <t>+6 months</t>
        </is>
      </c>
      <c r="E52" s="2" t="inlineStr">
        <is>
          <t>High</t>
        </is>
      </c>
      <c r="F52" s="2" t="inlineStr">
        <is>
          <t>€50,000</t>
        </is>
      </c>
      <c r="G52" s="2">
        <f>D17+C52+F52</f>
        <v/>
      </c>
      <c r="H52" s="2" t="inlineStr">
        <is>
          <t>Vendor diversification</t>
        </is>
      </c>
    </row>
    <row r="53">
      <c r="A53" t="inlineStr">
        <is>
          <t>Scope Expansion</t>
        </is>
      </c>
      <c r="B53" t="inlineStr">
        <is>
          <t>40%</t>
        </is>
      </c>
      <c r="C53" t="inlineStr">
        <is>
          <t>+€200,000</t>
        </is>
      </c>
      <c r="D53" t="inlineStr">
        <is>
          <t>+4 months</t>
        </is>
      </c>
      <c r="E53" t="inlineStr">
        <is>
          <t>Medium</t>
        </is>
      </c>
      <c r="F53" t="inlineStr">
        <is>
          <t>€75,000</t>
        </is>
      </c>
      <c r="G53">
        <f>D17+C53+F53</f>
        <v/>
      </c>
      <c r="H53" t="inlineStr">
        <is>
          <t>Phased approach</t>
        </is>
      </c>
    </row>
    <row r="54">
      <c r="A54" s="2" t="inlineStr">
        <is>
          <t>Technical Complexity</t>
        </is>
      </c>
      <c r="B54" s="2" t="inlineStr">
        <is>
          <t>25%</t>
        </is>
      </c>
      <c r="C54" s="2" t="inlineStr">
        <is>
          <t>+€150,000</t>
        </is>
      </c>
      <c r="D54" s="2" t="inlineStr">
        <is>
          <t>+8 months</t>
        </is>
      </c>
      <c r="E54" s="2" t="inlineStr">
        <is>
          <t>High</t>
        </is>
      </c>
      <c r="F54" s="2" t="inlineStr">
        <is>
          <t>€100,000</t>
        </is>
      </c>
      <c r="G54" s="2">
        <f>D17+C54+F54</f>
        <v/>
      </c>
      <c r="H54" s="2" t="inlineStr">
        <is>
          <t>Expert consultation</t>
        </is>
      </c>
    </row>
    <row r="55">
      <c r="A55" t="inlineStr">
        <is>
          <t>Regulatory Changes</t>
        </is>
      </c>
      <c r="B55" t="inlineStr">
        <is>
          <t>15%</t>
        </is>
      </c>
      <c r="C55" t="inlineStr">
        <is>
          <t>+€75,000</t>
        </is>
      </c>
      <c r="D55" t="inlineStr">
        <is>
          <t>+2 months</t>
        </is>
      </c>
      <c r="E55" t="inlineStr">
        <is>
          <t>Low</t>
        </is>
      </c>
      <c r="F55" t="inlineStr">
        <is>
          <t>€30,000</t>
        </is>
      </c>
      <c r="G55">
        <f>D17+C55+F55</f>
        <v/>
      </c>
      <c r="H55" t="inlineStr">
        <is>
          <t>Monitoring system</t>
        </is>
      </c>
    </row>
    <row r="56">
      <c r="A56" s="2" t="inlineStr">
        <is>
          <t>Audit &amp; Certification</t>
        </is>
      </c>
      <c r="B56" s="2">
        <f>D17*0.05</f>
        <v/>
      </c>
      <c r="C56" s="2" t="inlineStr">
        <is>
          <t>5% of total</t>
        </is>
      </c>
      <c r="D56" s="2">
        <f>D17*0.05</f>
        <v/>
      </c>
      <c r="E56" s="2" t="inlineStr">
        <is>
          <t>Third-party validation</t>
        </is>
      </c>
      <c r="F56" s="2" t="inlineStr">
        <is>
          <t>Auto-calculated</t>
        </is>
      </c>
      <c r="G56" s="2" t="inlineStr">
        <is>
          <t>Breakdown</t>
        </is>
      </c>
      <c r="H56" s="2" t="inlineStr">
        <is>
          <t>Certification budget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2025-09-12T14:52:19Z</dcterms:created>
  <dcterms:modified xmlns:dcterms="http://purl.org/dc/terms/" xmlns:xsi="http://www.w3.org/2001/XMLSchema-instance" xsi:type="dcterms:W3CDTF">2025-09-12T14:53:52Z</dcterms:modified>
</cp:coreProperties>
</file>